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48316C43-B5E6-4A83-A78D-213095D8B1E6}" xr6:coauthVersionLast="47" xr6:coauthVersionMax="47" xr10:uidLastSave="{00000000-0000-0000-0000-000000000000}"/>
  <bookViews>
    <workbookView xWindow="-104" yWindow="-104" windowWidth="22326" windowHeight="11947" xr2:uid="{692704E9-691E-42FB-8B0B-89FEA312BF66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1" i="8"/>
  <c r="F48" i="8"/>
  <c r="C48" i="8"/>
  <c r="F47" i="8"/>
  <c r="C47" i="8"/>
  <c r="F45" i="8"/>
  <c r="F44" i="8"/>
  <c r="F43" i="8"/>
  <c r="F39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I13" i="8"/>
  <c r="G53" i="8" s="1"/>
  <c r="H12" i="8"/>
  <c r="H11" i="8"/>
  <c r="H10" i="8"/>
  <c r="F42" i="8" s="1"/>
  <c r="H9" i="8"/>
  <c r="F41" i="8" s="1"/>
  <c r="H8" i="8"/>
  <c r="F40" i="8" s="1"/>
  <c r="H7" i="8"/>
  <c r="E5" i="8"/>
  <c r="H132" i="7"/>
  <c r="E128" i="7"/>
  <c r="E123" i="7"/>
  <c r="G119" i="7"/>
  <c r="G118" i="7"/>
  <c r="H117" i="7"/>
  <c r="H113" i="7"/>
  <c r="H106" i="7"/>
  <c r="H100" i="7"/>
  <c r="H95" i="7"/>
  <c r="H97" i="7" s="1"/>
  <c r="H102" i="7" s="1"/>
  <c r="H92" i="7"/>
  <c r="G91" i="7"/>
  <c r="G90" i="7"/>
  <c r="G86" i="7"/>
  <c r="H85" i="7"/>
  <c r="G79" i="7"/>
  <c r="G76" i="7"/>
  <c r="G75" i="7"/>
  <c r="H74" i="7"/>
  <c r="H66" i="7"/>
  <c r="H53" i="7"/>
  <c r="G51" i="7"/>
  <c r="G68" i="7" s="1"/>
  <c r="G45" i="7"/>
  <c r="F45" i="7"/>
  <c r="C45" i="7"/>
  <c r="H42" i="7"/>
  <c r="G39" i="7"/>
  <c r="G67" i="7" s="1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2" i="6"/>
  <c r="E122" i="6"/>
  <c r="F122" i="6" s="1"/>
  <c r="G119" i="6"/>
  <c r="G118" i="6"/>
  <c r="H117" i="6"/>
  <c r="H113" i="6"/>
  <c r="H106" i="6"/>
  <c r="H100" i="6"/>
  <c r="H97" i="6"/>
  <c r="H102" i="6" s="1"/>
  <c r="H95" i="6"/>
  <c r="H92" i="6"/>
  <c r="H85" i="6"/>
  <c r="G79" i="6"/>
  <c r="G78" i="6"/>
  <c r="H74" i="6"/>
  <c r="G67" i="6"/>
  <c r="H66" i="6"/>
  <c r="H54" i="6"/>
  <c r="H53" i="6"/>
  <c r="F45" i="6"/>
  <c r="C45" i="6"/>
  <c r="G45" i="6" s="1"/>
  <c r="H42" i="6"/>
  <c r="G38" i="6"/>
  <c r="G37" i="6"/>
  <c r="G39" i="6" s="1"/>
  <c r="H36" i="6"/>
  <c r="H26" i="6"/>
  <c r="H32" i="6" s="1"/>
  <c r="H25" i="6"/>
  <c r="H20" i="6"/>
  <c r="F12" i="6"/>
  <c r="H9" i="6"/>
  <c r="H7" i="6"/>
  <c r="C128" i="6" s="1"/>
  <c r="H6" i="6"/>
  <c r="B4" i="6"/>
  <c r="B3" i="6"/>
  <c r="H134" i="5"/>
  <c r="C129" i="5"/>
  <c r="E124" i="5"/>
  <c r="G120" i="5"/>
  <c r="G119" i="5"/>
  <c r="H118" i="5"/>
  <c r="H114" i="5"/>
  <c r="H107" i="5"/>
  <c r="H101" i="5"/>
  <c r="H98" i="5"/>
  <c r="H103" i="5" s="1"/>
  <c r="H96" i="5"/>
  <c r="G92" i="5"/>
  <c r="G89" i="5"/>
  <c r="H86" i="5"/>
  <c r="G80" i="5"/>
  <c r="G78" i="5"/>
  <c r="G77" i="5"/>
  <c r="G76" i="5"/>
  <c r="H75" i="5"/>
  <c r="H67" i="5"/>
  <c r="H61" i="5"/>
  <c r="H55" i="5"/>
  <c r="H54" i="5"/>
  <c r="H53" i="5"/>
  <c r="F45" i="5"/>
  <c r="C45" i="5"/>
  <c r="G45" i="5" s="1"/>
  <c r="H42" i="5"/>
  <c r="G38" i="5"/>
  <c r="G37" i="5"/>
  <c r="H36" i="5"/>
  <c r="H28" i="5"/>
  <c r="H26" i="5"/>
  <c r="H32" i="5" s="1"/>
  <c r="H25" i="5"/>
  <c r="H20" i="5"/>
  <c r="F12" i="5"/>
  <c r="H9" i="5"/>
  <c r="H7" i="5"/>
  <c r="B3" i="5"/>
  <c r="H135" i="4"/>
  <c r="H134" i="4"/>
  <c r="C129" i="4"/>
  <c r="E124" i="4"/>
  <c r="E123" i="4"/>
  <c r="F123" i="4" s="1"/>
  <c r="G120" i="4"/>
  <c r="G119" i="4"/>
  <c r="H118" i="4"/>
  <c r="H114" i="4"/>
  <c r="H107" i="4"/>
  <c r="H103" i="4"/>
  <c r="H101" i="4"/>
  <c r="H98" i="4"/>
  <c r="H96" i="4"/>
  <c r="G92" i="4"/>
  <c r="G91" i="4"/>
  <c r="G90" i="4"/>
  <c r="H86" i="4"/>
  <c r="G80" i="4"/>
  <c r="H80" i="4" s="1"/>
  <c r="G76" i="4"/>
  <c r="H75" i="4"/>
  <c r="H67" i="4"/>
  <c r="H61" i="4"/>
  <c r="H57" i="4"/>
  <c r="H53" i="4"/>
  <c r="G45" i="4"/>
  <c r="G51" i="4" s="1"/>
  <c r="F45" i="4"/>
  <c r="C45" i="4"/>
  <c r="H42" i="4"/>
  <c r="G38" i="4"/>
  <c r="H38" i="4" s="1"/>
  <c r="G37" i="4"/>
  <c r="H37" i="4" s="1"/>
  <c r="H39" i="4" s="1"/>
  <c r="H68" i="4" s="1"/>
  <c r="H36" i="4"/>
  <c r="H25" i="4"/>
  <c r="H20" i="4"/>
  <c r="F12" i="4"/>
  <c r="H9" i="4"/>
  <c r="H7" i="4"/>
  <c r="B3" i="4"/>
  <c r="H134" i="3"/>
  <c r="E129" i="3"/>
  <c r="E124" i="3"/>
  <c r="E123" i="3"/>
  <c r="F123" i="3" s="1"/>
  <c r="G120" i="3"/>
  <c r="G119" i="3"/>
  <c r="H118" i="3"/>
  <c r="H114" i="3"/>
  <c r="H107" i="3"/>
  <c r="I103" i="3"/>
  <c r="H103" i="3"/>
  <c r="H101" i="3"/>
  <c r="I98" i="3"/>
  <c r="H98" i="3"/>
  <c r="H96" i="3"/>
  <c r="H86" i="3"/>
  <c r="G80" i="3"/>
  <c r="H80" i="3" s="1"/>
  <c r="G78" i="3"/>
  <c r="G77" i="3"/>
  <c r="G76" i="3"/>
  <c r="H75" i="3"/>
  <c r="H68" i="3"/>
  <c r="H67" i="3"/>
  <c r="H61" i="3"/>
  <c r="H56" i="3"/>
  <c r="I55" i="3"/>
  <c r="H55" i="3"/>
  <c r="H54" i="3"/>
  <c r="H53" i="3"/>
  <c r="F45" i="3"/>
  <c r="C45" i="3"/>
  <c r="G45" i="3" s="1"/>
  <c r="H42" i="3"/>
  <c r="I38" i="3"/>
  <c r="H38" i="3"/>
  <c r="G38" i="3"/>
  <c r="G39" i="3" s="1"/>
  <c r="G68" i="3" s="1"/>
  <c r="I37" i="3"/>
  <c r="I39" i="3" s="1"/>
  <c r="I41" i="3" s="1"/>
  <c r="H37" i="3"/>
  <c r="H39" i="3" s="1"/>
  <c r="H41" i="3" s="1"/>
  <c r="G37" i="3"/>
  <c r="H36" i="3"/>
  <c r="I32" i="3"/>
  <c r="I135" i="3" s="1"/>
  <c r="H32" i="3"/>
  <c r="H135" i="3" s="1"/>
  <c r="I26" i="3"/>
  <c r="H26" i="3"/>
  <c r="H25" i="3"/>
  <c r="H20" i="3"/>
  <c r="F12" i="3"/>
  <c r="H9" i="3"/>
  <c r="H7" i="3"/>
  <c r="C129" i="3" s="1"/>
  <c r="B3" i="3"/>
  <c r="G31" i="2"/>
  <c r="H31" i="2" s="1"/>
  <c r="H30" i="2"/>
  <c r="G30" i="2"/>
  <c r="G29" i="2"/>
  <c r="H29" i="2" s="1"/>
  <c r="F76" i="8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C186" i="1"/>
  <c r="H186" i="1" s="1"/>
  <c r="C182" i="1"/>
  <c r="H182" i="1" s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129" i="5" s="1"/>
  <c r="A83" i="1"/>
  <c r="D81" i="1"/>
  <c r="E123" i="6" s="1"/>
  <c r="D80" i="1"/>
  <c r="D78" i="1"/>
  <c r="G72" i="1"/>
  <c r="G71" i="1"/>
  <c r="G70" i="1"/>
  <c r="G69" i="1"/>
  <c r="G68" i="1"/>
  <c r="G67" i="1"/>
  <c r="G87" i="5" s="1"/>
  <c r="E62" i="1"/>
  <c r="E61" i="1"/>
  <c r="G77" i="6" s="1"/>
  <c r="E60" i="1"/>
  <c r="G76" i="6" s="1"/>
  <c r="E59" i="1"/>
  <c r="G75" i="6" s="1"/>
  <c r="H54" i="1"/>
  <c r="H53" i="1"/>
  <c r="H52" i="1"/>
  <c r="H51" i="1"/>
  <c r="H50" i="1"/>
  <c r="H49" i="1"/>
  <c r="H48" i="1"/>
  <c r="H47" i="1"/>
  <c r="H55" i="1" s="1"/>
  <c r="F43" i="1"/>
  <c r="E43" i="1"/>
  <c r="D43" i="1"/>
  <c r="I42" i="1"/>
  <c r="H54" i="7" s="1"/>
  <c r="A42" i="1"/>
  <c r="F40" i="1"/>
  <c r="D40" i="1"/>
  <c r="E40" i="1" s="1"/>
  <c r="I39" i="1" s="1"/>
  <c r="H54" i="4" s="1"/>
  <c r="A39" i="1"/>
  <c r="F37" i="1"/>
  <c r="E37" i="1"/>
  <c r="I36" i="1" s="1"/>
  <c r="I54" i="3" s="1"/>
  <c r="D37" i="1"/>
  <c r="A36" i="1"/>
  <c r="F34" i="1"/>
  <c r="E34" i="1"/>
  <c r="I33" i="1"/>
  <c r="A33" i="1"/>
  <c r="I30" i="1"/>
  <c r="H62" i="6" s="1"/>
  <c r="I28" i="1"/>
  <c r="H61" i="6" s="1"/>
  <c r="I26" i="1"/>
  <c r="H60" i="7" s="1"/>
  <c r="D24" i="1"/>
  <c r="E24" i="1" s="1"/>
  <c r="I24" i="1" s="1"/>
  <c r="E22" i="1"/>
  <c r="I20" i="1"/>
  <c r="I18" i="1"/>
  <c r="I16" i="1"/>
  <c r="H55" i="6" s="1"/>
  <c r="F7" i="1"/>
  <c r="H26" i="4" s="1"/>
  <c r="H32" i="4" s="1"/>
  <c r="G51" i="6" l="1"/>
  <c r="H74" i="3"/>
  <c r="H76" i="3" s="1"/>
  <c r="H44" i="3"/>
  <c r="H46" i="3"/>
  <c r="H49" i="3"/>
  <c r="H48" i="3"/>
  <c r="H43" i="3"/>
  <c r="H47" i="3"/>
  <c r="H58" i="5"/>
  <c r="I58" i="3"/>
  <c r="H58" i="3"/>
  <c r="H58" i="6"/>
  <c r="H58" i="4"/>
  <c r="H58" i="7"/>
  <c r="G51" i="5"/>
  <c r="I45" i="3"/>
  <c r="G51" i="3"/>
  <c r="H45" i="3"/>
  <c r="H38" i="6"/>
  <c r="I49" i="3"/>
  <c r="I46" i="3"/>
  <c r="I43" i="3"/>
  <c r="I47" i="3"/>
  <c r="I50" i="3"/>
  <c r="I48" i="3"/>
  <c r="I74" i="3"/>
  <c r="I76" i="3" s="1"/>
  <c r="H133" i="6"/>
  <c r="H79" i="6"/>
  <c r="I44" i="3"/>
  <c r="F129" i="3"/>
  <c r="H32" i="2"/>
  <c r="F78" i="8"/>
  <c r="F80" i="8" s="1"/>
  <c r="G78" i="7"/>
  <c r="G79" i="3"/>
  <c r="G79" i="5"/>
  <c r="G79" i="4"/>
  <c r="H107" i="6"/>
  <c r="H108" i="5"/>
  <c r="I108" i="3"/>
  <c r="H108" i="3"/>
  <c r="H108" i="4"/>
  <c r="H107" i="7"/>
  <c r="H50" i="3"/>
  <c r="G69" i="4"/>
  <c r="H80" i="5"/>
  <c r="H38" i="5"/>
  <c r="H135" i="5"/>
  <c r="G87" i="6"/>
  <c r="G88" i="3"/>
  <c r="G88" i="4"/>
  <c r="H60" i="3"/>
  <c r="G87" i="7"/>
  <c r="C80" i="8"/>
  <c r="I68" i="3"/>
  <c r="G91" i="5"/>
  <c r="G91" i="3"/>
  <c r="H62" i="3"/>
  <c r="H37" i="6"/>
  <c r="H39" i="6" s="1"/>
  <c r="H67" i="6" s="1"/>
  <c r="H63" i="5"/>
  <c r="H10" i="9"/>
  <c r="H9" i="9"/>
  <c r="H8" i="9"/>
  <c r="H7" i="9"/>
  <c r="G39" i="4"/>
  <c r="G68" i="4" s="1"/>
  <c r="H27" i="7"/>
  <c r="H32" i="7" s="1"/>
  <c r="H61" i="7"/>
  <c r="G93" i="7"/>
  <c r="H5" i="9"/>
  <c r="G89" i="4"/>
  <c r="G88" i="7"/>
  <c r="G89" i="7"/>
  <c r="G90" i="5"/>
  <c r="H63" i="4"/>
  <c r="H55" i="4"/>
  <c r="H55" i="7"/>
  <c r="H63" i="3"/>
  <c r="I80" i="3"/>
  <c r="H56" i="7"/>
  <c r="H56" i="5"/>
  <c r="I56" i="3"/>
  <c r="I63" i="3"/>
  <c r="H56" i="6"/>
  <c r="G89" i="6"/>
  <c r="H62" i="7"/>
  <c r="H6" i="9"/>
  <c r="G86" i="6"/>
  <c r="G87" i="3"/>
  <c r="H62" i="4"/>
  <c r="G92" i="3"/>
  <c r="G91" i="6"/>
  <c r="I62" i="3"/>
  <c r="G90" i="3"/>
  <c r="G88" i="6"/>
  <c r="E123" i="5"/>
  <c r="F123" i="5" s="1"/>
  <c r="F129" i="5" s="1"/>
  <c r="E80" i="1"/>
  <c r="E83" i="1" s="1"/>
  <c r="H57" i="7"/>
  <c r="H57" i="5"/>
  <c r="H57" i="3"/>
  <c r="H41" i="4"/>
  <c r="H51" i="4" s="1"/>
  <c r="H69" i="4" s="1"/>
  <c r="H57" i="6"/>
  <c r="H60" i="5"/>
  <c r="H60" i="6"/>
  <c r="I60" i="3"/>
  <c r="H60" i="4"/>
  <c r="I78" i="3"/>
  <c r="G89" i="3"/>
  <c r="I61" i="3"/>
  <c r="H62" i="5"/>
  <c r="G22" i="1"/>
  <c r="I22" i="1" s="1"/>
  <c r="G78" i="4"/>
  <c r="G77" i="7"/>
  <c r="E128" i="6"/>
  <c r="F128" i="6" s="1"/>
  <c r="E129" i="4"/>
  <c r="F129" i="4" s="1"/>
  <c r="I57" i="3"/>
  <c r="H56" i="4"/>
  <c r="G87" i="4"/>
  <c r="G39" i="5"/>
  <c r="G68" i="5" s="1"/>
  <c r="H37" i="5"/>
  <c r="G88" i="5"/>
  <c r="G90" i="6"/>
  <c r="E122" i="7"/>
  <c r="F122" i="7" s="1"/>
  <c r="F128" i="7" s="1"/>
  <c r="H11" i="9"/>
  <c r="G77" i="4"/>
  <c r="I64" i="3" l="1"/>
  <c r="I70" i="3" s="1"/>
  <c r="I71" i="3" s="1"/>
  <c r="H37" i="7"/>
  <c r="H39" i="7" s="1"/>
  <c r="H67" i="7" s="1"/>
  <c r="H133" i="7"/>
  <c r="H38" i="7"/>
  <c r="H79" i="7"/>
  <c r="H90" i="7"/>
  <c r="H63" i="7"/>
  <c r="H69" i="7" s="1"/>
  <c r="H64" i="3"/>
  <c r="H70" i="3" s="1"/>
  <c r="H64" i="4"/>
  <c r="H70" i="4" s="1"/>
  <c r="H71" i="4" s="1"/>
  <c r="H59" i="5"/>
  <c r="H64" i="5" s="1"/>
  <c r="H70" i="5" s="1"/>
  <c r="H59" i="7"/>
  <c r="I59" i="3"/>
  <c r="H59" i="4"/>
  <c r="H59" i="6"/>
  <c r="H63" i="6" s="1"/>
  <c r="H69" i="6" s="1"/>
  <c r="H59" i="3"/>
  <c r="H87" i="3"/>
  <c r="G94" i="3"/>
  <c r="H77" i="4"/>
  <c r="H39" i="5"/>
  <c r="C31" i="9"/>
  <c r="B31" i="9"/>
  <c r="D31" i="9"/>
  <c r="G93" i="6"/>
  <c r="H51" i="3"/>
  <c r="H69" i="3" s="1"/>
  <c r="G69" i="3"/>
  <c r="I51" i="3"/>
  <c r="I69" i="3" s="1"/>
  <c r="G68" i="6"/>
  <c r="H77" i="3"/>
  <c r="H81" i="3" s="1"/>
  <c r="H137" i="3" s="1"/>
  <c r="H78" i="3"/>
  <c r="D32" i="9"/>
  <c r="C32" i="9"/>
  <c r="B32" i="9"/>
  <c r="I79" i="3"/>
  <c r="I81" i="3" s="1"/>
  <c r="I137" i="3" s="1"/>
  <c r="H79" i="3"/>
  <c r="H41" i="6"/>
  <c r="I77" i="3"/>
  <c r="D29" i="9"/>
  <c r="C29" i="9"/>
  <c r="B29" i="9"/>
  <c r="D34" i="9"/>
  <c r="C34" i="9"/>
  <c r="B34" i="9"/>
  <c r="H44" i="4"/>
  <c r="H43" i="4"/>
  <c r="H46" i="4"/>
  <c r="H45" i="4"/>
  <c r="H50" i="4"/>
  <c r="H49" i="4"/>
  <c r="H48" i="4"/>
  <c r="H47" i="4"/>
  <c r="H74" i="4"/>
  <c r="H76" i="4" s="1"/>
  <c r="D33" i="9"/>
  <c r="C33" i="9"/>
  <c r="B33" i="9"/>
  <c r="G69" i="5"/>
  <c r="D30" i="9"/>
  <c r="B30" i="9"/>
  <c r="C30" i="9"/>
  <c r="G94" i="4"/>
  <c r="H87" i="4"/>
  <c r="D28" i="9"/>
  <c r="B28" i="9"/>
  <c r="C28" i="9"/>
  <c r="C35" i="9" s="1"/>
  <c r="G94" i="5"/>
  <c r="H136" i="4" l="1"/>
  <c r="I136" i="3"/>
  <c r="I85" i="3"/>
  <c r="H71" i="3"/>
  <c r="H79" i="4"/>
  <c r="I87" i="3"/>
  <c r="H81" i="4"/>
  <c r="H137" i="4" s="1"/>
  <c r="H78" i="4"/>
  <c r="H41" i="7"/>
  <c r="H43" i="6"/>
  <c r="H50" i="6"/>
  <c r="H49" i="6"/>
  <c r="H48" i="6"/>
  <c r="H44" i="6"/>
  <c r="H46" i="6"/>
  <c r="H47" i="6"/>
  <c r="H73" i="6"/>
  <c r="H45" i="6"/>
  <c r="H51" i="6"/>
  <c r="B35" i="9"/>
  <c r="D35" i="9"/>
  <c r="H68" i="5"/>
  <c r="H41" i="5"/>
  <c r="H68" i="6" l="1"/>
  <c r="H70" i="6" s="1"/>
  <c r="H86" i="6"/>
  <c r="H75" i="6"/>
  <c r="H80" i="6" s="1"/>
  <c r="H135" i="6" s="1"/>
  <c r="H78" i="6"/>
  <c r="H77" i="6"/>
  <c r="H76" i="6"/>
  <c r="H136" i="3"/>
  <c r="H85" i="3"/>
  <c r="I93" i="3"/>
  <c r="I88" i="3"/>
  <c r="I94" i="3" s="1"/>
  <c r="I102" i="3" s="1"/>
  <c r="I104" i="3" s="1"/>
  <c r="I90" i="3"/>
  <c r="I91" i="3"/>
  <c r="I89" i="3"/>
  <c r="I92" i="3"/>
  <c r="H74" i="5"/>
  <c r="H48" i="5"/>
  <c r="H47" i="5"/>
  <c r="H46" i="5"/>
  <c r="H43" i="5"/>
  <c r="H50" i="5"/>
  <c r="H49" i="5"/>
  <c r="H44" i="5"/>
  <c r="H45" i="5"/>
  <c r="H51" i="5"/>
  <c r="H45" i="7"/>
  <c r="H44" i="7"/>
  <c r="H48" i="7"/>
  <c r="H73" i="7"/>
  <c r="H47" i="7"/>
  <c r="H43" i="7"/>
  <c r="H49" i="7"/>
  <c r="H46" i="7"/>
  <c r="H51" i="7"/>
  <c r="H50" i="7"/>
  <c r="H85" i="4"/>
  <c r="I138" i="3" l="1"/>
  <c r="I115" i="3"/>
  <c r="H134" i="6"/>
  <c r="H84" i="6"/>
  <c r="H93" i="3"/>
  <c r="H92" i="3"/>
  <c r="H88" i="3"/>
  <c r="H90" i="3"/>
  <c r="H91" i="3"/>
  <c r="H89" i="3"/>
  <c r="H76" i="7"/>
  <c r="H75" i="7"/>
  <c r="H80" i="7" s="1"/>
  <c r="H135" i="7" s="1"/>
  <c r="H78" i="7"/>
  <c r="H77" i="7"/>
  <c r="H77" i="5"/>
  <c r="H78" i="5"/>
  <c r="H76" i="5"/>
  <c r="H79" i="5"/>
  <c r="H93" i="4"/>
  <c r="H92" i="4"/>
  <c r="H91" i="4"/>
  <c r="H90" i="4"/>
  <c r="H88" i="4"/>
  <c r="H94" i="4" s="1"/>
  <c r="H102" i="4" s="1"/>
  <c r="H104" i="4" s="1"/>
  <c r="H89" i="4"/>
  <c r="H68" i="7"/>
  <c r="H70" i="7" s="1"/>
  <c r="H86" i="7"/>
  <c r="H69" i="5"/>
  <c r="H71" i="5" s="1"/>
  <c r="H87" i="5"/>
  <c r="H94" i="3" l="1"/>
  <c r="H102" i="3" s="1"/>
  <c r="H104" i="3" s="1"/>
  <c r="H81" i="5"/>
  <c r="H137" i="5" s="1"/>
  <c r="H87" i="6"/>
  <c r="H89" i="6"/>
  <c r="H90" i="6"/>
  <c r="H88" i="6"/>
  <c r="H91" i="6"/>
  <c r="I109" i="3"/>
  <c r="I112" i="3" s="1"/>
  <c r="I139" i="3" s="1"/>
  <c r="I140" i="3" s="1"/>
  <c r="I119" i="3"/>
  <c r="H134" i="7"/>
  <c r="H84" i="7"/>
  <c r="H138" i="4"/>
  <c r="H115" i="4"/>
  <c r="H136" i="5"/>
  <c r="H85" i="5"/>
  <c r="I142" i="3" l="1"/>
  <c r="H132" i="4"/>
  <c r="H109" i="4"/>
  <c r="H112" i="4" s="1"/>
  <c r="H139" i="4" s="1"/>
  <c r="H119" i="4"/>
  <c r="H140" i="4"/>
  <c r="H91" i="7"/>
  <c r="H88" i="7"/>
  <c r="H89" i="7"/>
  <c r="H87" i="7"/>
  <c r="H93" i="7" s="1"/>
  <c r="H101" i="7" s="1"/>
  <c r="H103" i="7" s="1"/>
  <c r="H93" i="6"/>
  <c r="H101" i="6" s="1"/>
  <c r="H103" i="6" s="1"/>
  <c r="I120" i="3"/>
  <c r="I130" i="3" s="1"/>
  <c r="H93" i="5"/>
  <c r="H92" i="5"/>
  <c r="H89" i="5"/>
  <c r="H91" i="5"/>
  <c r="H90" i="5"/>
  <c r="H88" i="5"/>
  <c r="H94" i="5" s="1"/>
  <c r="H102" i="5" s="1"/>
  <c r="H104" i="5" s="1"/>
  <c r="H138" i="3"/>
  <c r="H115" i="3"/>
  <c r="H132" i="3" l="1"/>
  <c r="H109" i="3"/>
  <c r="H112" i="3" s="1"/>
  <c r="H139" i="3" s="1"/>
  <c r="H140" i="3" s="1"/>
  <c r="H119" i="3"/>
  <c r="H138" i="5"/>
  <c r="H115" i="5"/>
  <c r="H120" i="4"/>
  <c r="H130" i="4" s="1"/>
  <c r="H136" i="6"/>
  <c r="H114" i="6"/>
  <c r="H136" i="7"/>
  <c r="H114" i="7"/>
  <c r="I141" i="3"/>
  <c r="I121" i="3"/>
  <c r="H130" i="3" l="1"/>
  <c r="H121" i="4"/>
  <c r="H141" i="4"/>
  <c r="H142" i="4"/>
  <c r="E61" i="8" s="1"/>
  <c r="G61" i="8" s="1"/>
  <c r="H132" i="5"/>
  <c r="H109" i="5"/>
  <c r="H112" i="5" s="1"/>
  <c r="H139" i="5" s="1"/>
  <c r="H119" i="5"/>
  <c r="H120" i="5" s="1"/>
  <c r="H130" i="5" s="1"/>
  <c r="H108" i="6"/>
  <c r="H111" i="6" s="1"/>
  <c r="H137" i="6" s="1"/>
  <c r="H138" i="6" s="1"/>
  <c r="H118" i="6"/>
  <c r="H140" i="6" s="1"/>
  <c r="H119" i="6"/>
  <c r="H140" i="5"/>
  <c r="H120" i="3"/>
  <c r="H142" i="3" s="1"/>
  <c r="H108" i="7"/>
  <c r="H111" i="7" s="1"/>
  <c r="H137" i="7" s="1"/>
  <c r="H138" i="7" s="1"/>
  <c r="H118" i="7"/>
  <c r="H119" i="7" s="1"/>
  <c r="E76" i="8" l="1"/>
  <c r="G76" i="8" s="1"/>
  <c r="F29" i="8"/>
  <c r="G29" i="8" s="1"/>
  <c r="H121" i="5"/>
  <c r="H141" i="5"/>
  <c r="H140" i="7"/>
  <c r="H129" i="7"/>
  <c r="H129" i="6"/>
  <c r="H141" i="3"/>
  <c r="H121" i="3"/>
  <c r="F23" i="8"/>
  <c r="G23" i="8" s="1"/>
  <c r="F20" i="8"/>
  <c r="G20" i="8" s="1"/>
  <c r="F11" i="8"/>
  <c r="G11" i="8" s="1"/>
  <c r="F8" i="8"/>
  <c r="G8" i="8" s="1"/>
  <c r="F14" i="8"/>
  <c r="G14" i="8" s="1"/>
  <c r="F21" i="8"/>
  <c r="G21" i="8" s="1"/>
  <c r="F9" i="8"/>
  <c r="G9" i="8" s="1"/>
  <c r="F12" i="8"/>
  <c r="G12" i="8" s="1"/>
  <c r="F22" i="8"/>
  <c r="G22" i="8" s="1"/>
  <c r="F10" i="8"/>
  <c r="G10" i="8" s="1"/>
  <c r="F7" i="8"/>
  <c r="G7" i="8" s="1"/>
  <c r="F24" i="8"/>
  <c r="G24" i="8" s="1"/>
  <c r="F19" i="8"/>
  <c r="G19" i="8" s="1"/>
  <c r="H144" i="3"/>
  <c r="H142" i="5"/>
  <c r="F15" i="8" s="1"/>
  <c r="G15" i="8" s="1"/>
  <c r="G80" i="8" l="1"/>
  <c r="I14" i="8"/>
  <c r="D45" i="8"/>
  <c r="G45" i="8" s="1"/>
  <c r="D54" i="8"/>
  <c r="G54" i="8" s="1"/>
  <c r="I29" i="8"/>
  <c r="J29" i="8" s="1"/>
  <c r="D51" i="8"/>
  <c r="G51" i="8" s="1"/>
  <c r="I23" i="8"/>
  <c r="D40" i="8"/>
  <c r="G40" i="8" s="1"/>
  <c r="I8" i="8"/>
  <c r="D46" i="8"/>
  <c r="G46" i="8" s="1"/>
  <c r="I15" i="8"/>
  <c r="D43" i="8"/>
  <c r="G43" i="8" s="1"/>
  <c r="I11" i="8"/>
  <c r="I20" i="8"/>
  <c r="D48" i="8"/>
  <c r="G48" i="8" s="1"/>
  <c r="I19" i="8"/>
  <c r="D47" i="8"/>
  <c r="G47" i="8" s="1"/>
  <c r="I24" i="8"/>
  <c r="D52" i="8"/>
  <c r="G52" i="8" s="1"/>
  <c r="D39" i="8"/>
  <c r="G39" i="8" s="1"/>
  <c r="I7" i="8"/>
  <c r="I10" i="8"/>
  <c r="D42" i="8"/>
  <c r="G42" i="8" s="1"/>
  <c r="H139" i="6"/>
  <c r="H120" i="6"/>
  <c r="D50" i="8"/>
  <c r="G50" i="8" s="1"/>
  <c r="I22" i="8"/>
  <c r="H120" i="7"/>
  <c r="H139" i="7"/>
  <c r="I12" i="8"/>
  <c r="D44" i="8"/>
  <c r="G44" i="8" s="1"/>
  <c r="D41" i="8"/>
  <c r="G41" i="8" s="1"/>
  <c r="I9" i="8"/>
  <c r="E78" i="8"/>
  <c r="G78" i="8" s="1"/>
  <c r="F34" i="8"/>
  <c r="G34" i="8" s="1"/>
  <c r="D49" i="8"/>
  <c r="G49" i="8" s="1"/>
  <c r="I21" i="8"/>
  <c r="D55" i="8" l="1"/>
  <c r="G55" i="8" s="1"/>
  <c r="I34" i="8"/>
  <c r="J34" i="8" s="1"/>
  <c r="J15" i="8"/>
  <c r="J24" i="8"/>
  <c r="G56" i="8"/>
  <c r="G83" i="8" s="1"/>
  <c r="G92" i="8" s="1"/>
  <c r="G95" i="8" s="1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5D440F73-B80E-4BA9-9400-F8E122E3EB45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33211402-C52A-4B55-8FC3-B6D8C3A82DE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4816729-B241-455D-9906-58BD0F148F0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27E8B00A-B1B5-4189-A13D-42CED288050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5D6F2463-7005-45D1-B336-DFC499979F1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A72E695-4F36-4A4F-90D5-BAADBB68A44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E2C4ED7-D126-4518-A819-5ABC560F8EA8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<sst xmlns="http://schemas.openxmlformats.org/spreadsheetml/2006/main" count="1664" uniqueCount="485">
  <si>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</si>
  <si>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</si>
  <si>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</si>
  <si>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Ourinhos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</si>
  <si>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</si>
  <si>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</si>
  <si>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</si>
  <si>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</si>
  <si>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</si>
  <si>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ARF/Ourinhos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</si>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</sst>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CB8FED9C-2FC5-447F-BCE1-AFE51DE27CE9}"/>
    <cellStyle name="Excel Built-in Percent" xfId="4" xr:uid="{53104B22-4E08-4241-A9AA-FF2628A9DECD}"/>
    <cellStyle name="Excel Built-in Percent 2" xfId="6" xr:uid="{B49FED8A-A920-4EDA-B850-C8E8D8D301A7}"/>
    <cellStyle name="Excel_BuiltIn_Currency" xfId="5" xr:uid="{FBDCF47F-14F2-4649-BA5B-33EE0C7D44EF}"/>
    <cellStyle name="Moeda" xfId="2" builtinId="4"/>
    <cellStyle name="Moeda_Plan1_1_Limpeza2011- Planilhas" xfId="8" xr:uid="{254A51F4-84DD-45C3-89A9-B89DFF5E463E}"/>
    <cellStyle name="Normal" xfId="0" builtinId="0"/>
    <cellStyle name="Normal 2" xfId="10" xr:uid="{AA93C147-4068-42D8-A939-C76256519937}"/>
    <cellStyle name="Normal_Limpeza2011- Planilhas" xfId="7" xr:uid="{A04086F7-1EA7-408C-BB69-3CA929FFDCEF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577D9-288B-4E75-82C8-4DDC4941C427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Ourinhos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92.501999999999995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4.5</v>
      </c>
      <c r="E34" s="43">
        <f>B34*C34*D34</f>
        <v>195.53399999999999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Ourinhos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83.165999999999997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4.5</v>
      </c>
      <c r="E37" s="43">
        <f>B37*C37*D37</f>
        <v>195.53399999999999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Ourinhos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133.7148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4.5</v>
      </c>
      <c r="E40" s="43">
        <f>B40*C40*D40</f>
        <v>195.53399999999999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Ourinhos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82.593599999999995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4.5</v>
      </c>
      <c r="E43" s="43">
        <f>B43*C43*D43</f>
        <v>195.53399999999999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Ourinhos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1</v>
      </c>
      <c r="G161" s="153">
        <v>1</v>
      </c>
      <c r="H161" s="130">
        <f t="shared" ref="H161:H172" si="1">E161*F161/G161</f>
        <v>11.93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</v>
      </c>
      <c r="G163" s="153">
        <v>1</v>
      </c>
      <c r="H163" s="130">
        <f t="shared" si="1"/>
        <v>53.2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2</v>
      </c>
      <c r="G164" s="153">
        <v>1</v>
      </c>
      <c r="H164" s="130">
        <f t="shared" si="1"/>
        <v>58.02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2</v>
      </c>
      <c r="G165" s="153">
        <v>1</v>
      </c>
      <c r="H165" s="130">
        <f t="shared" si="1"/>
        <v>12.88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2</v>
      </c>
      <c r="G166" s="153">
        <v>1</v>
      </c>
      <c r="H166" s="130">
        <f t="shared" si="1"/>
        <v>40.6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2</v>
      </c>
      <c r="G168" s="153">
        <v>24</v>
      </c>
      <c r="H168" s="130">
        <f t="shared" si="1"/>
        <v>1.9333333333333333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2</v>
      </c>
      <c r="G169" s="153">
        <v>24</v>
      </c>
      <c r="H169" s="130">
        <f t="shared" si="1"/>
        <v>2.64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2</v>
      </c>
      <c r="G170" s="153">
        <v>24</v>
      </c>
      <c r="H170" s="130">
        <f t="shared" si="1"/>
        <v>2.3125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</v>
      </c>
      <c r="G171" s="153">
        <v>24</v>
      </c>
      <c r="H171" s="130">
        <f t="shared" si="1"/>
        <v>2.25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2</v>
      </c>
      <c r="G172" s="153">
        <v>24</v>
      </c>
      <c r="H172" s="130">
        <f t="shared" si="1"/>
        <v>1.8125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291.68833333333333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774</v>
      </c>
      <c r="B178" s="161">
        <v>0.14000000000000001</v>
      </c>
      <c r="C178" s="162">
        <f>A178*B178</f>
        <v>108.36000000000001</v>
      </c>
      <c r="D178" s="163" t="s">
        <v>209</v>
      </c>
      <c r="E178" s="163"/>
      <c r="F178" s="163"/>
      <c r="G178" s="163"/>
      <c r="H178" s="164">
        <f>C178*2</f>
        <v>216.72000000000003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2</v>
      </c>
      <c r="B182" s="161">
        <v>47</v>
      </c>
      <c r="C182" s="162">
        <f>A182*B182</f>
        <v>94</v>
      </c>
      <c r="D182" s="163" t="s">
        <v>209</v>
      </c>
      <c r="E182" s="163"/>
      <c r="F182" s="163"/>
      <c r="G182" s="163"/>
      <c r="H182" s="164">
        <f>C182*2</f>
        <v>188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1941.42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892F0600-9D09-4C1D-8502-6E6BC334B994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F107AB72-0B1F-4DC6-B226-D46DC0A636F8}">
      <formula1>0</formula1>
      <formula2>0</formula2>
    </dataValidation>
    <dataValidation errorStyle="warning" allowBlank="1" showInputMessage="1" showErrorMessage="1" errorTitle="OK" error="Atingiu o valor desejado." sqref="B12 E12 E68:F72" xr:uid="{E734953B-1E1C-4C6D-93C5-001A8DC81BD4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AA431-3AD7-45E7-ABFA-1EF517D20603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Ourinhos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603</v>
      </c>
      <c r="C5" s="188">
        <v>1200</v>
      </c>
      <c r="D5" s="188"/>
      <c r="E5" s="188"/>
      <c r="F5" s="183">
        <f t="shared" ref="F5:F11" si="0">B5/C5</f>
        <v>0.50249999999999995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7</v>
      </c>
      <c r="C10" s="188">
        <v>300</v>
      </c>
      <c r="D10" s="188"/>
      <c r="E10" s="188"/>
      <c r="F10" s="183">
        <f t="shared" si="0"/>
        <v>2.3333333333333334E-2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Ourinhos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154</v>
      </c>
      <c r="C13" s="188">
        <v>2700</v>
      </c>
      <c r="D13" s="188"/>
      <c r="E13" s="180"/>
      <c r="F13" s="195">
        <f t="shared" ref="F13:F18" si="1">B13/C13</f>
        <v>5.7037037037037039E-2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0.58287037037037026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Ourinhos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48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1.0706996352929368E-2</v>
      </c>
      <c r="I29" s="194"/>
      <c r="J29" s="194"/>
    </row>
    <row r="30" spans="1:19" ht="27.25" customHeight="1">
      <c r="A30" s="30" t="s">
        <v>250</v>
      </c>
      <c r="B30" s="179">
        <v>48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1.0706996352929368E-2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2.1413992705858736E-2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9FA01-EEB3-43B6-A183-F6BB1BC4CE5F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Ourinhos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764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Ourinhos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Ourinhos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Ourinhos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Ourinhos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92.501999999999995</v>
      </c>
      <c r="I54" s="257">
        <f>Licitante!I36</f>
        <v>83.165999999999997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1012.082</v>
      </c>
      <c r="I64" s="259">
        <f>SUM(I54:I63)</f>
        <v>1002.746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Ourinhos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1012.082</v>
      </c>
      <c r="I70" s="260">
        <f t="shared" si="3"/>
        <v>1002.746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1910.9581454545455</v>
      </c>
      <c r="I71" s="259">
        <f t="shared" si="4"/>
        <v>1983.0716727272729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Ourinhos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2917.4300395127875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Ourinhos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7.9874881300829221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0.59906160975621914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0.93453611121970193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23.962464390248769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Ourinhos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Ourinhos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Ourinhos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555.5076926332323</v>
      </c>
      <c r="I109" s="257">
        <f>I115*Licitante!H127</f>
        <v>590.3625427669524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625.72977596656563</v>
      </c>
      <c r="I112" s="259">
        <f t="shared" si="11"/>
        <v>660.58462610028573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Ourinhos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4629.230771943603</v>
      </c>
      <c r="I115" s="259">
        <f>(I32+I71+I81+I104+I108+I110+I111)/(1-Licitante!H127)</f>
        <v>4919.6878563912705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Ourinhos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231.46153859718015</v>
      </c>
      <c r="I119" s="257">
        <f>G119*I115</f>
        <v>245.98439281956354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486.06923105407833</v>
      </c>
      <c r="I120" s="248">
        <f>G120*(I115+I119)</f>
        <v>516.56722492108338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746.41400438218864</v>
      </c>
      <c r="I121" s="292">
        <f>I130*F129</f>
        <v>793.24710607539578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Ourinhos / SP</v>
      </c>
      <c r="D129" s="295"/>
      <c r="E129" s="296">
        <f>Licitante!D83</f>
        <v>0.03</v>
      </c>
      <c r="F129" s="262">
        <f>E129+F123</f>
        <v>0.1225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6093.1755459770502</v>
      </c>
      <c r="I130" s="259">
        <f>(I115+I119+I120)/(1-F129)</f>
        <v>6475.4865802073127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5400.7692339342038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Ourinhos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1910.9581454545455</v>
      </c>
      <c r="I136" s="257">
        <f>I71</f>
        <v>1983.0716727272729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625.72977596656563</v>
      </c>
      <c r="I139" s="257">
        <f>I112</f>
        <v>660.58462610028573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4629.230771943603</v>
      </c>
      <c r="I140" s="248">
        <f t="shared" si="12"/>
        <v>4919.6878563912705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6093.1755459770502</v>
      </c>
      <c r="I141" s="257">
        <f t="shared" si="13"/>
        <v>6475.4865802073127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6093.18</v>
      </c>
      <c r="I142" s="300">
        <f>ROUND((I115+I119+I120)/(1-(F129)),2)</f>
        <v>6475.49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382.30999999999949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05438-B3F7-4AA5-9E39-C056D307B9D2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Ourinhos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764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Ourinhos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Ourinhos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Ourinhos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Ourinhos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133.7148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903.29480000000001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Ourinhos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903.29480000000001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1442.6204872727271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Ourinhos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Ourinhos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Ourinhos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Ourinhos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Ourinhos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377.70042135742682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447.92250469076015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Ourinhos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3147.5035113118902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Ourinhos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157.37517556559453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330.48786868774846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507.50131402477621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Ourinhos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4142.8678695900098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3672.0874298638719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Ourinhos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1442.6204872727271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447.92250469076015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3147.5035113118902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4142.8678695900098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4142.87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EE54A-729A-4D02-9279-A2BD9B6C1A4E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Ourinhos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764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Ourinhos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Ourinhos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Ourinhos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Ourinhos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92.501999999999995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1012.082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Ourinhos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1012.082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2228.7997454545457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Ourinhos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3878.7522617304462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Ourinhos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0.79645836996518393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25.486667838885889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31.858334798607363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Ourinhos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Ourinhos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Ourinhos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699.57506241932174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769.79714575265507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Ourinhos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5829.7921868276817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Ourinhos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291.4896093413841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612.12817961690666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939.99170602140362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Ourinhos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7673.4016818073769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6801.4242179656285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Ourinhos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2228.7997454545457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769.79714575265507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5829.7921868276826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7673.4016818073769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7673.4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ADC48-6880-42B5-AC77-BABD320D3384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Ourinhos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96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Ourinhos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Ourinhos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Ourinhos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Ourinhos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82.593599999999995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1002.1736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Ourinhos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1002.1736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1987.493029090909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Ourinhos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Ourinhos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Ourinhos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Ourinhos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Ourinhos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593.33850608263094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663.56058941596427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Ourinhos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4944.487550688591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Ourinhos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247.22437753442955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519.17119282230203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797.24579182683988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Ourinhos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6508.1289128721628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Ourinhos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1987.493029090909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663.56058941596427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4944.487550688591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6508.1289128721628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6508.13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C1286-6D81-4857-BC10-1CE049EE0F71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Ourinhos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Ourinhos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Ourinhos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Ourinhos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Ourinhos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82.593599999999995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1002.1736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Ourinhos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1002.1736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2283.0888578181821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Ourinhos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Ourinhos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Ourinhos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Ourinhos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Ourinhos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725.8657582895197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796.08784162285303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Ourinhos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6048.8813190793308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Ourinhos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302.44406595396657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635.13253850332978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975.31748790112465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Ourinhos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7961.7754114377522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Ourinhos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2283.0888578181821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796.08784162285303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6048.8813190793317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7961.7754114377522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7961.78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B7EDB-6A5F-4375-B278-A32989728A2B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ARF/Ourinhos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6093.18</v>
      </c>
      <c r="G7" s="349">
        <f>ROUND((1/C7)*F7,7)</f>
        <v>5.0776500000000002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6093.18</v>
      </c>
      <c r="G8" s="349">
        <f>ROUND((1/C8)*F8,7)</f>
        <v>5.0776500000000002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6093.18</v>
      </c>
      <c r="G9" s="349">
        <f>ROUND((1/C9)*F9,7)</f>
        <v>13.5404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6093.18</v>
      </c>
      <c r="G10" s="349">
        <f t="shared" ref="G10:G11" si="1">ROUND((1/C10)*F10,7)</f>
        <v>2.4372720000000001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6093.18</v>
      </c>
      <c r="G11" s="349">
        <f t="shared" si="1"/>
        <v>3.3851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6093.18</v>
      </c>
      <c r="G12" s="349">
        <f>ROUND((1/C12)*F12,7)</f>
        <v>4.0621200000000002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6093.18</v>
      </c>
      <c r="G14" s="349">
        <f>ROUND((1/C14)*F14,7)</f>
        <v>20.310600000000001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7673.4</v>
      </c>
      <c r="G15" s="349">
        <f>ROUND((1/C15)*F15,7)</f>
        <v>25.577999999999999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ARF/Ourinhos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6093.18</v>
      </c>
      <c r="G19" s="362">
        <f>ROUND((1/C19)*F19,7)</f>
        <v>2.2567333000000001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6093.18</v>
      </c>
      <c r="G20" s="362">
        <f t="shared" ref="G20:G22" si="2">ROUND((1/C20)*F20,7)</f>
        <v>0.67701999999999996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6093.18</v>
      </c>
      <c r="G21" s="362">
        <f t="shared" si="2"/>
        <v>2.2567333000000001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6093.18</v>
      </c>
      <c r="G22" s="362">
        <f t="shared" si="2"/>
        <v>2.2567333000000001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6093.18</v>
      </c>
      <c r="G23" s="362">
        <f>ROUND((1/C23)*F23,7)</f>
        <v>2.2567333000000001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6093.18</v>
      </c>
      <c r="G24" s="362">
        <f>ROUND((1/C24)*F24,7)</f>
        <v>6.0931800000000001E-2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ARF/Ourinhos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6508.13</v>
      </c>
      <c r="G29" s="379">
        <f>ROUND(F29*E29,7)</f>
        <v>1.4519637999999999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ARF/Ourinhos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7961.78</v>
      </c>
      <c r="G34" s="362">
        <f>F34*E34</f>
        <v>0.351114498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ARF/Ourinhos</v>
      </c>
      <c r="B39" s="398" t="s">
        <v>222</v>
      </c>
      <c r="C39" s="387" t="s">
        <v>225</v>
      </c>
      <c r="D39" s="399">
        <f t="shared" ref="D39:D44" si="4">G7</f>
        <v>5.0776500000000002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5.0776500000000002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13.5404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2.4372720000000001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3.3851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4.0621200000000002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20.310600000000001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25.577999999999999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2.2567333000000001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0.67701999999999996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2.2567333000000001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2.2567333000000001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2.2567333000000001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6.0931800000000001E-2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1.4519637999999999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0.351114498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ARF/Ourinhos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4142.87</v>
      </c>
      <c r="F61" s="425">
        <f>IF('CALCULO SIMPLES'!B37 = "Posto",1,0)</f>
        <v>1</v>
      </c>
      <c r="G61" s="426">
        <f>ROUND(E61*F61,2)</f>
        <v>4142.87</v>
      </c>
    </row>
    <row r="62" spans="1:10" ht="31" customHeight="1">
      <c r="A62" s="420"/>
      <c r="B62" s="421" t="s">
        <v>226</v>
      </c>
      <c r="C62" s="422">
        <f>'Áreas a serem limpas'!B5</f>
        <v>603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7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154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48</v>
      </c>
      <c r="D76" s="423" t="s">
        <v>442</v>
      </c>
      <c r="E76" s="424">
        <f>'Limpador de vidros sem risco- D'!H140</f>
        <v>6508.13</v>
      </c>
      <c r="F76" s="425">
        <f>IF('CALCULO SIMPLES'!B37 = "Posto",'Áreas a serem limpas'!H29+'Áreas a serem limpas'!H30,0)</f>
        <v>2.1413992705858736E-2</v>
      </c>
      <c r="G76" s="426">
        <f>ROUND(E76*F76,2)</f>
        <v>139.37</v>
      </c>
    </row>
    <row r="77" spans="1:7" ht="31" customHeight="1">
      <c r="A77" s="439"/>
      <c r="B77" s="438" t="s">
        <v>250</v>
      </c>
      <c r="C77" s="422">
        <f>'Áreas a serem limpas'!B30</f>
        <v>48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7961.78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860</v>
      </c>
      <c r="D80" s="449"/>
      <c r="E80" s="450"/>
      <c r="F80" s="451">
        <f>F61+F76+F78</f>
        <v>1.0214139927058588</v>
      </c>
      <c r="G80" s="452">
        <f>G61+G76+G78</f>
        <v>4282.24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4282.24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291.68833333333333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161.785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4735.7133333333331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113657.12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41D82-E390-4AC8-AEC1-1F84FB91F9DE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0.03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6B6DC782-257E-4491-953E-3E47D19FE5F9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178F9293-BAB8-4D6F-95A4-C105F8FB3293}"/>
</file>

<file path=customXml/itemProps2.xml><?xml version="1.0" encoding="utf-8"?>
<ds:datastoreItem xmlns:ds="http://schemas.openxmlformats.org/officeDocument/2006/customXml" ds:itemID="{4D584527-50D7-449D-A169-8494A3FD3682}"/>
</file>

<file path=customXml/itemProps3.xml><?xml version="1.0" encoding="utf-8"?>
<ds:datastoreItem xmlns:ds="http://schemas.openxmlformats.org/officeDocument/2006/customXml" ds:itemID="{3EA26B98-8EBD-45C5-8CBB-3B4B527513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2025-11-24T11:52:58Z</dcterms:created>
  <dcterms:modified xsi:type="dcterms:W3CDTF">2025-11-24T11:52:59Z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